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Users/annakaren/Dropbox/TEC/Revisiones/Traducción/Marvella/"/>
    </mc:Choice>
  </mc:AlternateContent>
  <xr:revisionPtr revIDLastSave="0" documentId="13_ncr:1_{25C3D0C5-44F0-844D-9741-777A4DEB822C}" xr6:coauthVersionLast="47" xr6:coauthVersionMax="47" xr10:uidLastSave="{00000000-0000-0000-0000-000000000000}"/>
  <bookViews>
    <workbookView xWindow="0" yWindow="500" windowWidth="28340" windowHeight="15780" activeTab="1" xr2:uid="{00000000-000D-0000-FFFF-FFFF00000000}"/>
  </bookViews>
  <sheets>
    <sheet name="MARVELLA FINANCIAL STATEMENTS " sheetId="2" r:id="rId1"/>
    <sheet name="ASSUMPTIONS FOR STUDENT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7" i="2" l="1"/>
  <c r="G34" i="2"/>
  <c r="F34" i="2"/>
  <c r="G30" i="2"/>
  <c r="G35" i="2" s="1"/>
  <c r="F30" i="2"/>
  <c r="F35" i="2" s="1"/>
  <c r="G20" i="2"/>
  <c r="G15" i="2"/>
  <c r="G19" i="2" s="1"/>
  <c r="G22" i="2" s="1"/>
  <c r="F15" i="2"/>
  <c r="F14" i="2"/>
  <c r="F19" i="2" s="1"/>
  <c r="F22" i="2" s="1"/>
  <c r="G12" i="2"/>
  <c r="F12" i="2"/>
  <c r="B12" i="2"/>
  <c r="C7" i="2"/>
  <c r="B7" i="2"/>
  <c r="B9" i="2" s="1"/>
  <c r="C9" i="2" l="1"/>
  <c r="C11" i="2" s="1"/>
  <c r="C12" i="2"/>
  <c r="C13" i="2" l="1"/>
</calcChain>
</file>

<file path=xl/sharedStrings.xml><?xml version="1.0" encoding="utf-8"?>
<sst xmlns="http://schemas.openxmlformats.org/spreadsheetml/2006/main" count="159" uniqueCount="131">
  <si>
    <t xml:space="preserve"> </t>
  </si>
  <si>
    <t>LEASING</t>
  </si>
  <si>
    <t>COMPARATIVE INCOME STATEMENT</t>
  </si>
  <si>
    <t>Sales</t>
  </si>
  <si>
    <t>Cost of goods sold</t>
  </si>
  <si>
    <t>Gross profit</t>
  </si>
  <si>
    <t>Administrative and selling expenses</t>
  </si>
  <si>
    <t>EBIT</t>
  </si>
  <si>
    <t>Financial cost</t>
  </si>
  <si>
    <t>EBT</t>
  </si>
  <si>
    <t>Taxes</t>
  </si>
  <si>
    <t>Net profit</t>
  </si>
  <si>
    <t>BALANCE SHEET</t>
  </si>
  <si>
    <t>ASSETS</t>
  </si>
  <si>
    <t>CURRENT ASSETS</t>
  </si>
  <si>
    <t>Cash</t>
  </si>
  <si>
    <t>Accounts receivable</t>
  </si>
  <si>
    <t>Inventories</t>
  </si>
  <si>
    <t xml:space="preserve">  Raw materials</t>
  </si>
  <si>
    <t xml:space="preserve">  Work in progress</t>
  </si>
  <si>
    <t xml:space="preserve">  Finished goods</t>
  </si>
  <si>
    <t>Total inventories</t>
  </si>
  <si>
    <t>FIXED ASSETS</t>
  </si>
  <si>
    <t>Land</t>
  </si>
  <si>
    <t>Buildings</t>
  </si>
  <si>
    <t xml:space="preserve">   Period's depreciation</t>
  </si>
  <si>
    <t>Machinery, furniture, equipment</t>
  </si>
  <si>
    <t>NET FIXED ASSETS</t>
  </si>
  <si>
    <t>DEFERRED EXPENSES</t>
  </si>
  <si>
    <t>TOTAL ASSETS</t>
  </si>
  <si>
    <t>CURRENT LIABILITIES</t>
  </si>
  <si>
    <t>Other accounts payable</t>
  </si>
  <si>
    <t>Accounts payable- trade</t>
  </si>
  <si>
    <t>Customer advances</t>
  </si>
  <si>
    <t>Short-term bank loans</t>
  </si>
  <si>
    <t>Current liabilities</t>
  </si>
  <si>
    <t>LONG-TERM LIABILITIES</t>
  </si>
  <si>
    <t>Long-term bank loan</t>
  </si>
  <si>
    <t>Long-term liabilities</t>
  </si>
  <si>
    <t>TOTAL LIABILITIES</t>
  </si>
  <si>
    <t>Equity</t>
  </si>
  <si>
    <t>Retained earnings</t>
  </si>
  <si>
    <t>TOTAL LIABILITIES AND EQUITY</t>
  </si>
  <si>
    <t>Contributed capital</t>
  </si>
  <si>
    <t>*</t>
  </si>
  <si>
    <t xml:space="preserve">* </t>
  </si>
  <si>
    <t>Infosel financiero</t>
  </si>
  <si>
    <t>EMIS</t>
  </si>
  <si>
    <t>S&amp;P Capital IQ</t>
  </si>
  <si>
    <t>Passport Euromonitor</t>
  </si>
  <si>
    <t>Case general information:</t>
  </si>
  <si>
    <t xml:space="preserve">The cost of the certifications to be obtained must be investigated and included in the cash flow. </t>
  </si>
  <si>
    <t xml:space="preserve">Look for the estimated sales growth without the new customer in the raw case's information. </t>
  </si>
  <si>
    <t>Impact</t>
  </si>
  <si>
    <t>Assumptions given for the simulation of: Projected Income Statement and Cash Flow for the years 2024, 2025 and 2026</t>
  </si>
  <si>
    <t xml:space="preserve">Using December's 2022 Income Statement and 2023 estimated Income Statement, to project 2024 and 2025 </t>
  </si>
  <si>
    <t xml:space="preserve">According to the events forecasted in the company, estimate the following sales projections for the years: </t>
  </si>
  <si>
    <t xml:space="preserve">For 2024. An increase in sales is estimated due to its market maintenance and the adaptation of its products to new necessities derived from the pandemic. </t>
  </si>
  <si>
    <t xml:space="preserve">For 2025. The company estimates a sales increase of 10% even without the new customer. Including INTERCERAMIC sales would additionally increase up to 15%. From total sales, 13% belongs to INTERCERAMIC and the rest would keep its actual customer structure, ,INTERCERAMIC represents 39% of total sales. </t>
  </si>
  <si>
    <t>For 2026. MARVELLA continues increasing sales 10% compared to the previous year, due to its product positioning they benefit from its good image at both, national and international levels. Sales proportion continues as in the year 2022.</t>
  </si>
  <si>
    <t xml:space="preserve">Purchases represent 80% of the cost of goods sold, 13% is overhead and 7% is direct labor. </t>
  </si>
  <si>
    <t xml:space="preserve">General expenses wil represent 10% of net sales. </t>
  </si>
  <si>
    <t xml:space="preserve">Represent 0.45% of net sales, in the projection add the factoring costs (2% of INTERCERAMIC sales) to reduce the collection days from 120 dayes to 15 days with these customers. </t>
  </si>
  <si>
    <t xml:space="preserve">Suposse there were no other income or expenses. </t>
  </si>
  <si>
    <t xml:space="preserve">Represent 38% of the pre-tax profit </t>
  </si>
  <si>
    <t>Sales 2024</t>
  </si>
  <si>
    <t>Sales 2025</t>
  </si>
  <si>
    <t>Sales 2026</t>
  </si>
  <si>
    <t>Purchases</t>
  </si>
  <si>
    <t xml:space="preserve">Administrative and selling expenses </t>
  </si>
  <si>
    <t>Financing cost</t>
  </si>
  <si>
    <t>Concepts included in the financing cost:</t>
  </si>
  <si>
    <t>Other income or expenses</t>
  </si>
  <si>
    <t>Tax expense</t>
  </si>
  <si>
    <t xml:space="preserve">Information to project the cash flow: </t>
  </si>
  <si>
    <t>$ of Sales</t>
  </si>
  <si>
    <t>$ Payments Cost</t>
  </si>
  <si>
    <t>$ General expenses</t>
  </si>
  <si>
    <t>$ Financial expenses</t>
  </si>
  <si>
    <t>$ Tax expense</t>
  </si>
  <si>
    <t>$ Debt payment</t>
  </si>
  <si>
    <t>$ Minimum cash balance</t>
  </si>
  <si>
    <t>$ Accounts receivable</t>
  </si>
  <si>
    <t>$ Accounts payable</t>
  </si>
  <si>
    <t>Beginning of the year</t>
  </si>
  <si>
    <t xml:space="preserve">From general expenses it is estimated that 98.6% will be paid in the year, 0.4% will be pendant and 1% belongs to depreciation expense. </t>
  </si>
  <si>
    <t xml:space="preserve">From total purchases, 89.5% is paid in the year they were incurred and 10.5% in the next year. </t>
  </si>
  <si>
    <t xml:space="preserve">From total sales to INTERCERAMIC and to B customer, 95% are collected in the year and 5% in the nex year; for the rest of the customers, 83% in the year and 17% in the next year. </t>
  </si>
  <si>
    <t xml:space="preserve">Fiancial expenses are paid in the year they were incurred. </t>
  </si>
  <si>
    <t xml:space="preserve">Tax expenses are paid 70% in the peiod due to the provisional payments made and 30% in the next period. </t>
  </si>
  <si>
    <t>Financing cost is paid in the period.</t>
  </si>
  <si>
    <t>The balance of accounts receivable at the last day of the year will be collected at the beginning of the next year.</t>
  </si>
  <si>
    <t xml:space="preserve">The balance of trade accounts payable at the last day of the year will be paid at the beginning of the next year. </t>
  </si>
  <si>
    <t>It is estimated to be 10% of the short-term accounts payable (trade, others, taxes payable).</t>
  </si>
  <si>
    <t>Evidence information:</t>
  </si>
  <si>
    <t>You must project inventory turnover, accounts payable and accounts receivable taking into account the following (calculate weighted averages and not lineal averages):</t>
  </si>
  <si>
    <t xml:space="preserve">Taking into account that from total sales 39% would correspond to INTERCERAMIC; customer B 16% and the rest of the customers 45%. This is the sales structure that will be kept through 2024. </t>
  </si>
  <si>
    <t xml:space="preserve">In relation to inventory: It is inferred that product would be delivered approximately each 35 days to INTERCERAMIC. The rest are mantained according to their weight within the total sales. Production is on request and purchases are made a week before beginning to produce. </t>
  </si>
  <si>
    <t xml:space="preserve">In relation to accounts receivable: INTERCERAMIC has established to pay each 120 days and MARVELLA will use a 2% factoring to shift to 15 days; the rest of the customers continue paying as they usually do. </t>
  </si>
  <si>
    <t>In relation to accounts payable: The situation is not modified, even though purchases would increase, the situation with suppliers in relation to compliance with delivering times from those from which certification is required, is being complicated.</t>
  </si>
  <si>
    <t>Considering the necessary Net Working Capital that the company has in the year 2023/2022, ¿which are your proposals taking into account the impact of INTERCERAMIC in 2024 and 2025?</t>
  </si>
  <si>
    <t>To project other balance sheet accounts</t>
  </si>
  <si>
    <t>LIABILITIES</t>
  </si>
  <si>
    <t>Minimum cash balance</t>
  </si>
  <si>
    <t>Investment</t>
  </si>
  <si>
    <t>Customers</t>
  </si>
  <si>
    <t>Inventory</t>
  </si>
  <si>
    <t>Period's depreciation</t>
  </si>
  <si>
    <t xml:space="preserve">It is determined by dividing total cash flow outcomes / cash turnover </t>
  </si>
  <si>
    <t>The value is maintained</t>
  </si>
  <si>
    <t xml:space="preserve">Isolate from the turnover formula knowing the net sales or from the collection card. </t>
  </si>
  <si>
    <t>Isolate from the inventory turnover formula (cost of goods sold / inventoy turnover)</t>
  </si>
  <si>
    <t>Not depreciated, in 2024 land is revaluated reaching a value of 4,550 765 pesos</t>
  </si>
  <si>
    <t>Value is maintained</t>
  </si>
  <si>
    <t>Taxes payable</t>
  </si>
  <si>
    <t xml:space="preserve">LEASING (it is not cash income) </t>
  </si>
  <si>
    <t xml:space="preserve">Long-term loans </t>
  </si>
  <si>
    <t>Isolate from the turnover formula, knowing purchases or from the payment card</t>
  </si>
  <si>
    <t>30% of the interests accrued in the year</t>
  </si>
  <si>
    <t>4.6% of the sales</t>
  </si>
  <si>
    <t>0.4% of the selling and administrative expenses (general expenses)</t>
  </si>
  <si>
    <t xml:space="preserve">cash flow: it will be maintained or increase if more financing is required. The  </t>
  </si>
  <si>
    <t>current interest rate is 9%</t>
  </si>
  <si>
    <t>Consider that capital isn't amortized until the year 2026. According to the projected</t>
  </si>
  <si>
    <t>Equipment with a value of 167,790.17 is acquired with a leasing in 2024, amount that increases to 192,568.69 in 2025</t>
  </si>
  <si>
    <t>There is no variation in long-term loans (it is free financing from a shareholder) except in the case of a cash deficit which would be financed in the same way</t>
  </si>
  <si>
    <t>Consider that in the year 2024 some long-term deffered expenses exist (Fixed Intangible Assets) for 1,826,358.82 and in 2025 these are of 381,323.70 (is part of Fixed Assets)</t>
  </si>
  <si>
    <t>Recommendations from the proffessors who designed the Raw Case:</t>
  </si>
  <si>
    <t>Data bases from Tec de Monterrey's digital library</t>
  </si>
  <si>
    <t>Financial Statements:</t>
  </si>
  <si>
    <t>Forecast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</si>
</sst>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4" formatCode="_-&quot;$&quot;* #,##0.00_-;\-&quot;$&quot;* #,##0.00_-;_-&quot;$&quot;* &quot;-&quot;??_-;_-@_-"/>
    <numFmt numFmtId="43" formatCode="_-* #,##0.00_-;\-* #,##0.00_-;_-* &quot;-&quot;??_-;_-@_-"/>
    <numFmt numFmtId="164" formatCode="&quot;$&quot;#,##0.00"/>
    <numFmt numFmtId="165" formatCode="_-* #,##0_-;\-* #,##0_-;_-* &quot;-&quot;??_-;_-@_-"/>
    <numFmt numFmtId="166" formatCode="#,##0_ ;[Red]\-#,##0\ "/>
  </numFmts>
  <fonts count="17" x14ac:knownFonts="1">
    <font>
      <sz val="11"/>
      <color theme="1"/>
      <name val="Calibri"/>
      <family val="2"/>
      <scheme val="minor"/>
    </font>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b/>
      <u/>
      <sz val="14"/>
      <color theme="1"/>
      <name val="Calibri"/>
      <family val="2"/>
      <scheme val="minor"/>
    </font>
    <font>
      <sz val="11"/>
      <color rgb="FF000000"/>
      <name val="Calibri"/>
      <family val="2"/>
      <scheme val="minor"/>
    </font>
    <font>
      <b/>
      <u/>
      <sz val="14"/>
      <color theme="1"/>
      <name val="Calibri"/>
      <family val="2"/>
    </font>
    <font>
      <b/>
      <sz val="14"/>
      <color theme="1"/>
      <name val="Calibri"/>
      <family val="2"/>
      <scheme val="minor"/>
    </font>
    <font>
      <sz val="11"/>
      <color theme="1"/>
      <name val="Calibri Light"/>
      <family val="2"/>
      <scheme val="major"/>
    </font>
    <font>
      <sz val="8"/>
      <color theme="1"/>
      <name val="Calibri"/>
      <family val="2"/>
      <scheme val="minor"/>
    </font>
    <font>
      <sz val="8"/>
      <name val="Arial"/>
      <family val="2"/>
    </font>
    <font>
      <sz val="9"/>
      <color indexed="8"/>
      <name val="Calibri"/>
      <family val="2"/>
      <scheme val="minor"/>
    </font>
    <font>
      <sz val="9"/>
      <name val="Calibri"/>
      <family val="2"/>
      <scheme val="minor"/>
    </font>
    <font>
      <b/>
      <sz val="9"/>
      <color indexed="8"/>
      <name val="Calibri"/>
      <family val="2"/>
      <scheme val="minor"/>
    </font>
    <font>
      <b/>
      <sz val="9"/>
      <name val="Calibri"/>
      <family val="2"/>
      <scheme val="minor"/>
    </font>
    <font>
      <b/>
      <u/>
      <sz val="11"/>
      <color theme="1"/>
      <name val="Calibri"/>
      <family val="2"/>
      <scheme val="minor"/>
    </font>
  </fonts>
  <fills count="7">
    <fill>
      <patternFill patternType="none"/>
    </fill>
    <fill>
      <patternFill patternType="gray125"/>
    </fill>
    <fill>
      <patternFill patternType="solid">
        <fgColor theme="9" tint="0.39997558519241921"/>
        <bgColor indexed="64"/>
      </patternFill>
    </fill>
    <fill>
      <patternFill patternType="solid">
        <fgColor theme="5" tint="0.59999389629810485"/>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39997558519241921"/>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double">
        <color indexed="64"/>
      </bottom>
      <diagonal/>
    </border>
    <border>
      <left/>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1" fillId="0" borderId="0"/>
  </cellStyleXfs>
  <cellXfs count="104">
    <xf numFmtId="0" fontId="0" fillId="0" borderId="0" xfId="0"/>
    <xf numFmtId="0" fontId="2" fillId="0" borderId="0" xfId="0" applyFont="1"/>
    <xf numFmtId="0" fontId="2" fillId="2" borderId="0" xfId="0" applyFont="1" applyFill="1" applyAlignment="1">
      <alignment horizontal="center"/>
    </xf>
    <xf numFmtId="0" fontId="0" fillId="3" borderId="2" xfId="0" applyFill="1" applyBorder="1"/>
    <xf numFmtId="0" fontId="2" fillId="0" borderId="0" xfId="0" applyFont="1" applyAlignment="1">
      <alignment horizontal="center"/>
    </xf>
    <xf numFmtId="0" fontId="0" fillId="3" borderId="3" xfId="0" applyFill="1" applyBorder="1"/>
    <xf numFmtId="0" fontId="2" fillId="3" borderId="0" xfId="0" applyFont="1" applyFill="1" applyAlignment="1">
      <alignment horizontal="center"/>
    </xf>
    <xf numFmtId="0" fontId="2" fillId="3" borderId="3" xfId="0" applyFont="1" applyFill="1" applyBorder="1" applyAlignment="1">
      <alignment horizontal="center"/>
    </xf>
    <xf numFmtId="0" fontId="0" fillId="3" borderId="0" xfId="0" applyFill="1"/>
    <xf numFmtId="44" fontId="0" fillId="0" borderId="0" xfId="1" applyFont="1"/>
    <xf numFmtId="0" fontId="2" fillId="3" borderId="3" xfId="0" applyFont="1" applyFill="1" applyBorder="1"/>
    <xf numFmtId="44" fontId="2" fillId="3" borderId="0" xfId="0" applyNumberFormat="1" applyFont="1" applyFill="1"/>
    <xf numFmtId="44" fontId="0" fillId="3" borderId="0" xfId="1" applyFont="1" applyFill="1" applyBorder="1"/>
    <xf numFmtId="0" fontId="3" fillId="0" borderId="0" xfId="0" applyFont="1" applyAlignment="1">
      <alignment horizontal="left"/>
    </xf>
    <xf numFmtId="44" fontId="2" fillId="0" borderId="0" xfId="1" applyFont="1"/>
    <xf numFmtId="44" fontId="3" fillId="0" borderId="0" xfId="0" applyNumberFormat="1" applyFont="1"/>
    <xf numFmtId="0" fontId="0" fillId="3" borderId="3" xfId="0" applyFill="1" applyBorder="1" applyAlignment="1">
      <alignment horizontal="left"/>
    </xf>
    <xf numFmtId="44" fontId="2" fillId="0" borderId="0" xfId="0" applyNumberFormat="1" applyFont="1"/>
    <xf numFmtId="44" fontId="0" fillId="0" borderId="0" xfId="0" applyNumberFormat="1"/>
    <xf numFmtId="0" fontId="3" fillId="3" borderId="3" xfId="0" applyFont="1" applyFill="1" applyBorder="1" applyAlignment="1">
      <alignment horizontal="right"/>
    </xf>
    <xf numFmtId="44" fontId="3" fillId="3" borderId="0" xfId="1" applyFont="1" applyFill="1" applyBorder="1"/>
    <xf numFmtId="0" fontId="2" fillId="3" borderId="3" xfId="0" applyFont="1" applyFill="1" applyBorder="1" applyAlignment="1">
      <alignment horizontal="left"/>
    </xf>
    <xf numFmtId="44" fontId="0" fillId="3" borderId="0" xfId="0" applyNumberFormat="1" applyFill="1"/>
    <xf numFmtId="0" fontId="4" fillId="3" borderId="3" xfId="0" applyFont="1" applyFill="1" applyBorder="1" applyAlignment="1">
      <alignment horizontal="left"/>
    </xf>
    <xf numFmtId="164" fontId="0" fillId="3" borderId="0" xfId="2" applyNumberFormat="1" applyFont="1" applyFill="1" applyBorder="1"/>
    <xf numFmtId="0" fontId="2" fillId="3" borderId="3" xfId="0" applyFont="1" applyFill="1" applyBorder="1" applyAlignment="1">
      <alignment horizontal="right"/>
    </xf>
    <xf numFmtId="0" fontId="2" fillId="3" borderId="4" xfId="0" applyFont="1" applyFill="1" applyBorder="1"/>
    <xf numFmtId="44" fontId="2" fillId="3" borderId="5" xfId="0" applyNumberFormat="1" applyFont="1" applyFill="1" applyBorder="1"/>
    <xf numFmtId="0" fontId="2" fillId="3" borderId="6" xfId="0" applyFont="1" applyFill="1" applyBorder="1"/>
    <xf numFmtId="44" fontId="2" fillId="3" borderId="7" xfId="0" applyNumberFormat="1" applyFont="1" applyFill="1" applyBorder="1"/>
    <xf numFmtId="0" fontId="2" fillId="3" borderId="1" xfId="0" applyFont="1" applyFill="1" applyBorder="1" applyAlignment="1">
      <alignment horizontal="center"/>
    </xf>
    <xf numFmtId="0" fontId="5" fillId="4" borderId="0" xfId="0" applyFont="1" applyFill="1"/>
    <xf numFmtId="0" fontId="2" fillId="4" borderId="0" xfId="0" applyFont="1" applyFill="1"/>
    <xf numFmtId="0" fontId="0" fillId="4" borderId="0" xfId="0" applyFill="1"/>
    <xf numFmtId="0" fontId="6" fillId="4" borderId="0" xfId="0" applyFont="1" applyFill="1" applyAlignment="1">
      <alignment vertical="center"/>
    </xf>
    <xf numFmtId="0" fontId="0" fillId="5" borderId="8" xfId="0" applyFill="1" applyBorder="1"/>
    <xf numFmtId="0" fontId="0" fillId="5" borderId="9" xfId="0" applyFill="1" applyBorder="1"/>
    <xf numFmtId="0" fontId="0" fillId="5" borderId="10" xfId="0" applyFill="1" applyBorder="1"/>
    <xf numFmtId="0" fontId="7" fillId="5" borderId="11" xfId="0" applyFont="1" applyFill="1" applyBorder="1" applyAlignment="1">
      <alignment vertical="center"/>
    </xf>
    <xf numFmtId="0" fontId="0" fillId="5" borderId="11" xfId="0" applyFill="1" applyBorder="1"/>
    <xf numFmtId="0" fontId="0" fillId="5" borderId="12" xfId="0" applyFill="1" applyBorder="1"/>
    <xf numFmtId="0" fontId="0" fillId="4" borderId="8" xfId="0" applyFill="1" applyBorder="1"/>
    <xf numFmtId="0" fontId="0" fillId="4" borderId="12" xfId="0" applyFill="1" applyBorder="1"/>
    <xf numFmtId="0" fontId="0" fillId="4" borderId="10" xfId="0" applyFill="1" applyBorder="1"/>
    <xf numFmtId="0" fontId="0" fillId="4" borderId="11" xfId="0" applyFill="1" applyBorder="1"/>
    <xf numFmtId="9" fontId="0" fillId="4" borderId="12" xfId="0" applyNumberFormat="1" applyFill="1" applyBorder="1"/>
    <xf numFmtId="0" fontId="0" fillId="4" borderId="13" xfId="0" applyFill="1" applyBorder="1"/>
    <xf numFmtId="9" fontId="0" fillId="4" borderId="9" xfId="2" applyFont="1" applyFill="1" applyBorder="1"/>
    <xf numFmtId="0" fontId="0" fillId="4" borderId="1" xfId="0" applyFill="1" applyBorder="1"/>
    <xf numFmtId="0" fontId="0" fillId="4" borderId="2" xfId="0" applyFill="1" applyBorder="1"/>
    <xf numFmtId="0" fontId="0" fillId="4" borderId="9" xfId="0" applyFill="1" applyBorder="1"/>
    <xf numFmtId="0" fontId="0" fillId="4" borderId="8" xfId="0" applyFill="1" applyBorder="1" applyAlignment="1">
      <alignment horizontal="right"/>
    </xf>
    <xf numFmtId="0" fontId="0" fillId="4" borderId="12" xfId="0" applyFill="1" applyBorder="1" applyAlignment="1">
      <alignment horizontal="right"/>
    </xf>
    <xf numFmtId="10" fontId="0" fillId="4" borderId="9" xfId="0" applyNumberFormat="1" applyFill="1" applyBorder="1" applyAlignment="1">
      <alignment horizontal="right"/>
    </xf>
    <xf numFmtId="0" fontId="0" fillId="4" borderId="14" xfId="0" applyFill="1" applyBorder="1"/>
    <xf numFmtId="10" fontId="0" fillId="4" borderId="15" xfId="0" applyNumberFormat="1" applyFill="1" applyBorder="1" applyAlignment="1">
      <alignment horizontal="right"/>
    </xf>
    <xf numFmtId="0" fontId="0" fillId="4" borderId="6" xfId="0" applyFill="1" applyBorder="1"/>
    <xf numFmtId="0" fontId="0" fillId="4" borderId="7" xfId="0" applyFill="1" applyBorder="1"/>
    <xf numFmtId="0" fontId="0" fillId="4" borderId="15" xfId="0" applyFill="1" applyBorder="1"/>
    <xf numFmtId="10" fontId="0" fillId="4" borderId="12" xfId="0" applyNumberFormat="1" applyFill="1" applyBorder="1" applyAlignment="1">
      <alignment horizontal="right"/>
    </xf>
    <xf numFmtId="0" fontId="5" fillId="2" borderId="8" xfId="0" applyFont="1" applyFill="1" applyBorder="1"/>
    <xf numFmtId="10" fontId="8" fillId="2" borderId="12" xfId="0" applyNumberFormat="1" applyFont="1" applyFill="1" applyBorder="1" applyAlignment="1">
      <alignment horizontal="right"/>
    </xf>
    <xf numFmtId="0" fontId="8" fillId="2" borderId="10" xfId="0" applyFont="1" applyFill="1" applyBorder="1"/>
    <xf numFmtId="0" fontId="8" fillId="2" borderId="11" xfId="0" applyFont="1" applyFill="1" applyBorder="1"/>
    <xf numFmtId="0" fontId="0" fillId="2" borderId="11" xfId="0" applyFill="1" applyBorder="1"/>
    <xf numFmtId="0" fontId="0" fillId="2" borderId="12" xfId="0" applyFill="1" applyBorder="1"/>
    <xf numFmtId="9" fontId="0" fillId="4" borderId="16" xfId="0" applyNumberFormat="1" applyFill="1" applyBorder="1" applyAlignment="1">
      <alignment horizontal="right"/>
    </xf>
    <xf numFmtId="9" fontId="0" fillId="4" borderId="17" xfId="0" applyNumberFormat="1" applyFill="1" applyBorder="1"/>
    <xf numFmtId="9" fontId="0" fillId="4" borderId="12" xfId="0" applyNumberFormat="1" applyFill="1" applyBorder="1" applyAlignment="1">
      <alignment horizontal="right"/>
    </xf>
    <xf numFmtId="0" fontId="0" fillId="4" borderId="18" xfId="0" applyFill="1" applyBorder="1"/>
    <xf numFmtId="9" fontId="0" fillId="4" borderId="19" xfId="0" applyNumberFormat="1" applyFill="1" applyBorder="1"/>
    <xf numFmtId="0" fontId="0" fillId="4" borderId="3" xfId="0" applyFill="1" applyBorder="1"/>
    <xf numFmtId="0" fontId="0" fillId="4" borderId="19" xfId="0" applyFill="1" applyBorder="1"/>
    <xf numFmtId="9" fontId="0" fillId="4" borderId="9" xfId="0" applyNumberFormat="1" applyFill="1" applyBorder="1"/>
    <xf numFmtId="0" fontId="9" fillId="4" borderId="2" xfId="0" applyFont="1" applyFill="1" applyBorder="1"/>
    <xf numFmtId="0" fontId="5" fillId="3" borderId="3" xfId="0" applyFont="1" applyFill="1" applyBorder="1"/>
    <xf numFmtId="0" fontId="8" fillId="3" borderId="3" xfId="0" applyFont="1" applyFill="1" applyBorder="1"/>
    <xf numFmtId="0" fontId="2" fillId="3" borderId="0" xfId="0" applyFont="1" applyFill="1"/>
    <xf numFmtId="0" fontId="8" fillId="4" borderId="0" xfId="0" applyFont="1" applyFill="1"/>
    <xf numFmtId="0" fontId="10" fillId="4" borderId="0" xfId="0" applyFont="1" applyFill="1" applyAlignment="1">
      <alignment vertical="center"/>
    </xf>
    <xf numFmtId="0" fontId="2" fillId="4" borderId="0" xfId="0" applyFont="1" applyFill="1" applyAlignment="1">
      <alignment horizontal="left" vertical="center" indent="5"/>
    </xf>
    <xf numFmtId="0" fontId="8" fillId="6" borderId="0" xfId="0" applyFont="1" applyFill="1"/>
    <xf numFmtId="0" fontId="0" fillId="6" borderId="0" xfId="0" applyFill="1"/>
    <xf numFmtId="0" fontId="10" fillId="6" borderId="0" xfId="0" applyFont="1" applyFill="1" applyAlignment="1">
      <alignment vertical="center"/>
    </xf>
    <xf numFmtId="0" fontId="2" fillId="6" borderId="0" xfId="0" applyFont="1" applyFill="1" applyAlignment="1">
      <alignment horizontal="left" vertical="center" indent="5"/>
    </xf>
    <xf numFmtId="0" fontId="2" fillId="4" borderId="10" xfId="0" applyFont="1" applyFill="1" applyBorder="1" applyAlignment="1">
      <alignment horizontal="center"/>
    </xf>
    <xf numFmtId="0" fontId="2" fillId="4" borderId="11" xfId="0" applyFont="1" applyFill="1" applyBorder="1" applyAlignment="1">
      <alignment horizontal="center"/>
    </xf>
    <xf numFmtId="0" fontId="2" fillId="4" borderId="12" xfId="0" applyFont="1" applyFill="1" applyBorder="1" applyAlignment="1">
      <alignment horizontal="center"/>
    </xf>
    <xf numFmtId="49" fontId="12" fillId="4" borderId="3" xfId="4" applyNumberFormat="1" applyFont="1" applyFill="1" applyBorder="1"/>
    <xf numFmtId="165" fontId="13" fillId="4" borderId="0" xfId="3" applyNumberFormat="1" applyFont="1" applyFill="1" applyBorder="1"/>
    <xf numFmtId="4" fontId="13" fillId="4" borderId="3" xfId="0" applyNumberFormat="1" applyFont="1" applyFill="1" applyBorder="1"/>
    <xf numFmtId="166" fontId="13" fillId="4" borderId="0" xfId="4" applyNumberFormat="1" applyFont="1" applyFill="1"/>
    <xf numFmtId="49" fontId="12" fillId="4" borderId="6" xfId="4" applyNumberFormat="1" applyFont="1" applyFill="1" applyBorder="1"/>
    <xf numFmtId="49" fontId="14" fillId="4" borderId="0" xfId="4" applyNumberFormat="1" applyFont="1" applyFill="1"/>
    <xf numFmtId="0" fontId="15" fillId="4" borderId="0" xfId="0" applyFont="1" applyFill="1" applyAlignment="1">
      <alignment horizontal="center"/>
    </xf>
    <xf numFmtId="0" fontId="0" fillId="4" borderId="0" xfId="0" applyFill="1" applyAlignment="1">
      <alignment horizontal="left" wrapText="1"/>
    </xf>
    <xf numFmtId="2" fontId="0" fillId="4" borderId="0" xfId="0" applyNumberFormat="1" applyFill="1"/>
    <xf numFmtId="0" fontId="16" fillId="4" borderId="3" xfId="0" applyFont="1" applyFill="1" applyBorder="1"/>
    <xf numFmtId="9" fontId="0" fillId="4" borderId="0" xfId="0" applyNumberFormat="1" applyFill="1"/>
    <xf numFmtId="0" fontId="0" fillId="4" borderId="0" xfId="0" applyFill="1" applyAlignment="1">
      <alignment horizontal="left" wrapText="1"/>
    </xf>
    <xf numFmtId="8" fontId="0" fillId="4" borderId="0" xfId="0" applyNumberFormat="1" applyFill="1"/>
    <xf numFmtId="9" fontId="0" fillId="4" borderId="0" xfId="2" applyFont="1" applyFill="1"/>
    <xf numFmtId="0" fontId="9" fillId="4" borderId="0" xfId="0" applyFont="1" applyFill="1"/>
    <xf numFmtId="0" fontId="9" fillId="4" borderId="0" xfId="0" applyFont="1" applyFill="1" applyAlignment="1">
      <alignment horizontal="left" wrapText="1"/>
    </xf>
  </cellXfs>
  <cellStyles count="5">
    <cellStyle name="Millares" xfId="3" builtinId="3"/>
    <cellStyle name="Moneda" xfId="1" builtinId="4"/>
    <cellStyle name="Normal" xfId="0" builtinId="0"/>
    <cellStyle name="Normal_Estados Financieros" xfId="4" xr:uid="{87FF5416-44BE-1C4C-AD5D-99F6F865091C}"/>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53053-5D2E-4AA3-A3B4-245BE1FED28D}">
  <dimension ref="A1:J41"/>
  <sheetViews>
    <sheetView workbookViewId="0">
      <selection activeCell="A50" sqref="A50"/>
    </sheetView>
  </sheetViews>
  <sheetFormatPr baseColWidth="10" defaultColWidth="10.83203125" defaultRowHeight="15" x14ac:dyDescent="0.2"/>
  <cols>
    <col min="1" max="1" width="29.83203125" bestFit="1" customWidth="1"/>
    <col min="2" max="3" width="14.5" bestFit="1" customWidth="1"/>
    <col min="5" max="5" width="53" customWidth="1"/>
    <col min="6" max="6" width="14.5" bestFit="1" customWidth="1"/>
    <col min="7" max="7" width="17.5" customWidth="1"/>
    <col min="10" max="10" width="14.5" bestFit="1" customWidth="1"/>
  </cols>
  <sheetData>
    <row r="1" spans="1:10" ht="16" thickBot="1" x14ac:dyDescent="0.25"/>
    <row r="2" spans="1:10" x14ac:dyDescent="0.2">
      <c r="A2" s="2" t="s">
        <v>2</v>
      </c>
      <c r="B2" s="2"/>
      <c r="C2" s="2"/>
      <c r="E2" s="30" t="s">
        <v>12</v>
      </c>
      <c r="F2" s="3"/>
      <c r="G2" s="3"/>
    </row>
    <row r="3" spans="1:10" x14ac:dyDescent="0.2">
      <c r="B3" s="4">
        <v>2022</v>
      </c>
      <c r="C3" s="4">
        <v>2023</v>
      </c>
      <c r="E3" s="5"/>
      <c r="F3" s="6">
        <v>2022</v>
      </c>
      <c r="G3" s="6">
        <v>2023</v>
      </c>
    </row>
    <row r="4" spans="1:10" x14ac:dyDescent="0.2">
      <c r="B4" s="4"/>
      <c r="C4" s="4"/>
      <c r="E4" s="7" t="s">
        <v>13</v>
      </c>
      <c r="F4" s="8"/>
      <c r="G4" s="8"/>
    </row>
    <row r="5" spans="1:10" x14ac:dyDescent="0.2">
      <c r="A5" t="s">
        <v>3</v>
      </c>
      <c r="B5" s="9">
        <v>19490033.403972559</v>
      </c>
      <c r="C5" s="9">
        <v>20456243</v>
      </c>
      <c r="E5" s="10" t="s">
        <v>14</v>
      </c>
      <c r="F5" s="11">
        <v>7579209.1500000013</v>
      </c>
      <c r="G5" s="11">
        <v>10608301.549999999</v>
      </c>
    </row>
    <row r="6" spans="1:10" x14ac:dyDescent="0.2">
      <c r="A6" t="s">
        <v>4</v>
      </c>
      <c r="B6" s="9">
        <v>16041305.1454987</v>
      </c>
      <c r="C6" s="9">
        <v>15365400</v>
      </c>
      <c r="E6" s="5" t="s">
        <v>15</v>
      </c>
      <c r="F6" s="12">
        <v>1287945</v>
      </c>
      <c r="G6" s="12">
        <v>1856745</v>
      </c>
    </row>
    <row r="7" spans="1:10" x14ac:dyDescent="0.2">
      <c r="A7" s="13" t="s">
        <v>5</v>
      </c>
      <c r="B7" s="14">
        <f>B5-B6</f>
        <v>3448728.2584738582</v>
      </c>
      <c r="C7" s="15">
        <f>C5-C6</f>
        <v>5090843</v>
      </c>
      <c r="E7" s="5" t="s">
        <v>16</v>
      </c>
      <c r="F7" s="12">
        <v>2093853.85</v>
      </c>
      <c r="G7" s="12">
        <v>3754677</v>
      </c>
      <c r="J7" s="9"/>
    </row>
    <row r="8" spans="1:10" x14ac:dyDescent="0.2">
      <c r="A8" t="s">
        <v>6</v>
      </c>
      <c r="B8" s="9">
        <v>1683358.4911425873</v>
      </c>
      <c r="C8" s="9">
        <v>1990023</v>
      </c>
      <c r="E8" s="5" t="s">
        <v>17</v>
      </c>
      <c r="F8" s="8"/>
      <c r="G8" s="8"/>
      <c r="J8" s="9"/>
    </row>
    <row r="9" spans="1:10" x14ac:dyDescent="0.2">
      <c r="A9" s="13" t="s">
        <v>7</v>
      </c>
      <c r="B9" s="14">
        <f>B7-B8</f>
        <v>1765369.767331271</v>
      </c>
      <c r="C9" s="15">
        <f>C7-C8</f>
        <v>3100820</v>
      </c>
      <c r="E9" s="16" t="s">
        <v>18</v>
      </c>
      <c r="F9" s="12">
        <v>2317654.4500000002</v>
      </c>
      <c r="G9" s="12">
        <v>2756902.44</v>
      </c>
      <c r="J9" s="9"/>
    </row>
    <row r="10" spans="1:10" x14ac:dyDescent="0.2">
      <c r="A10" t="s">
        <v>8</v>
      </c>
      <c r="B10" s="9">
        <v>62531.250347319299</v>
      </c>
      <c r="C10" s="9">
        <v>92272</v>
      </c>
      <c r="E10" s="16" t="s">
        <v>19</v>
      </c>
      <c r="F10" s="12">
        <v>705432.98</v>
      </c>
      <c r="G10" s="12">
        <v>852323.87</v>
      </c>
      <c r="J10" s="9"/>
    </row>
    <row r="11" spans="1:10" x14ac:dyDescent="0.2">
      <c r="A11" s="13" t="s">
        <v>9</v>
      </c>
      <c r="B11" s="14">
        <v>1704838.5211278719</v>
      </c>
      <c r="C11" s="17">
        <f>C9-C10</f>
        <v>3008548</v>
      </c>
      <c r="E11" s="16" t="s">
        <v>20</v>
      </c>
      <c r="F11" s="12">
        <v>1174322.8700000001</v>
      </c>
      <c r="G11" s="12">
        <v>1387653.24</v>
      </c>
      <c r="J11" s="9"/>
    </row>
    <row r="12" spans="1:10" x14ac:dyDescent="0.2">
      <c r="A12" t="s">
        <v>10</v>
      </c>
      <c r="B12" s="9">
        <f>0.38*B11</f>
        <v>647838.63802859129</v>
      </c>
      <c r="C12" s="18">
        <f>0.38*C11</f>
        <v>1143248.24</v>
      </c>
      <c r="E12" s="19" t="s">
        <v>21</v>
      </c>
      <c r="F12" s="20">
        <f>SUM(F9:F11)</f>
        <v>4197410.3000000007</v>
      </c>
      <c r="G12" s="20">
        <f>SUM(G9:G11)</f>
        <v>4996879.55</v>
      </c>
      <c r="J12" s="9"/>
    </row>
    <row r="13" spans="1:10" x14ac:dyDescent="0.2">
      <c r="A13" s="1" t="s">
        <v>11</v>
      </c>
      <c r="B13" s="14">
        <v>1056999.8830992808</v>
      </c>
      <c r="C13" s="17">
        <f>C11-C12</f>
        <v>1865299.76</v>
      </c>
      <c r="E13" s="21" t="s">
        <v>22</v>
      </c>
      <c r="F13" s="8"/>
      <c r="G13" s="8"/>
      <c r="J13" s="9"/>
    </row>
    <row r="14" spans="1:10" x14ac:dyDescent="0.2">
      <c r="E14" s="16" t="s">
        <v>23</v>
      </c>
      <c r="F14" s="12">
        <f>2790000-90000</f>
        <v>2700000</v>
      </c>
      <c r="G14" s="12">
        <v>2700000</v>
      </c>
      <c r="J14" s="9"/>
    </row>
    <row r="15" spans="1:10" x14ac:dyDescent="0.2">
      <c r="C15" s="18"/>
      <c r="E15" s="16" t="s">
        <v>24</v>
      </c>
      <c r="F15" s="22">
        <f>9063620.99-2700000</f>
        <v>6363620.9900000002</v>
      </c>
      <c r="G15" s="12">
        <f>8651638.22-2790000</f>
        <v>5861638.2200000007</v>
      </c>
      <c r="J15" s="9"/>
    </row>
    <row r="16" spans="1:10" x14ac:dyDescent="0.2">
      <c r="E16" s="23" t="s">
        <v>25</v>
      </c>
      <c r="F16" s="12">
        <v>411982.77</v>
      </c>
      <c r="G16" s="12">
        <v>411982.77</v>
      </c>
    </row>
    <row r="17" spans="2:7" x14ac:dyDescent="0.2">
      <c r="B17" s="18"/>
      <c r="E17" s="5" t="s">
        <v>26</v>
      </c>
      <c r="F17" s="24">
        <v>9511308.0999999996</v>
      </c>
      <c r="G17" s="12">
        <v>8976432.0999999996</v>
      </c>
    </row>
    <row r="18" spans="2:7" x14ac:dyDescent="0.2">
      <c r="E18" s="23" t="s">
        <v>25</v>
      </c>
      <c r="F18" s="12">
        <v>534876</v>
      </c>
      <c r="G18" s="12">
        <v>534876</v>
      </c>
    </row>
    <row r="19" spans="2:7" x14ac:dyDescent="0.2">
      <c r="B19" s="18"/>
      <c r="E19" s="10" t="s">
        <v>27</v>
      </c>
      <c r="F19" s="11">
        <f>F14+F15-F16+F17-F18</f>
        <v>17628070.32</v>
      </c>
      <c r="G19" s="11">
        <f>G14+G15-G16+G17-G18</f>
        <v>16591211.550000001</v>
      </c>
    </row>
    <row r="20" spans="2:7" x14ac:dyDescent="0.2">
      <c r="B20" s="18"/>
      <c r="E20" s="10" t="s">
        <v>28</v>
      </c>
      <c r="F20" s="11"/>
      <c r="G20" s="11">
        <f>90000</f>
        <v>90000</v>
      </c>
    </row>
    <row r="21" spans="2:7" x14ac:dyDescent="0.2">
      <c r="B21" s="18"/>
      <c r="E21" s="5" t="s">
        <v>0</v>
      </c>
      <c r="F21" s="22"/>
      <c r="G21" s="22"/>
    </row>
    <row r="22" spans="2:7" x14ac:dyDescent="0.2">
      <c r="E22" s="10" t="s">
        <v>29</v>
      </c>
      <c r="F22" s="11">
        <f>F19+F5+F20</f>
        <v>25207279.470000003</v>
      </c>
      <c r="G22" s="11">
        <f>G19+G5+G20</f>
        <v>27289513.100000001</v>
      </c>
    </row>
    <row r="23" spans="2:7" x14ac:dyDescent="0.2">
      <c r="E23" s="5"/>
      <c r="F23" s="8"/>
      <c r="G23" s="22"/>
    </row>
    <row r="24" spans="2:7" x14ac:dyDescent="0.2">
      <c r="E24" s="10" t="s">
        <v>30</v>
      </c>
      <c r="F24" s="8"/>
      <c r="G24" s="8"/>
    </row>
    <row r="25" spans="2:7" x14ac:dyDescent="0.2">
      <c r="E25" s="5" t="s">
        <v>32</v>
      </c>
      <c r="F25" s="12">
        <v>2154896</v>
      </c>
      <c r="G25" s="12">
        <v>1245673.56</v>
      </c>
    </row>
    <row r="26" spans="2:7" x14ac:dyDescent="0.2">
      <c r="E26" s="5" t="s">
        <v>31</v>
      </c>
      <c r="F26" s="12">
        <v>7234</v>
      </c>
      <c r="G26" s="12">
        <v>6530</v>
      </c>
    </row>
    <row r="27" spans="2:7" x14ac:dyDescent="0.2">
      <c r="E27" s="5" t="s">
        <v>10</v>
      </c>
      <c r="F27" s="12">
        <v>325463</v>
      </c>
      <c r="G27" s="12">
        <v>734560</v>
      </c>
    </row>
    <row r="28" spans="2:7" x14ac:dyDescent="0.2">
      <c r="E28" s="5" t="s">
        <v>33</v>
      </c>
      <c r="F28" s="12">
        <v>854321</v>
      </c>
      <c r="G28" s="12">
        <v>986734</v>
      </c>
    </row>
    <row r="29" spans="2:7" x14ac:dyDescent="0.2">
      <c r="E29" s="5" t="s">
        <v>34</v>
      </c>
      <c r="F29" s="22">
        <v>709784.6</v>
      </c>
      <c r="G29" s="22">
        <v>1056000</v>
      </c>
    </row>
    <row r="30" spans="2:7" x14ac:dyDescent="0.2">
      <c r="E30" s="19" t="s">
        <v>35</v>
      </c>
      <c r="F30" s="11">
        <f>SUM(F25:F29)</f>
        <v>4051698.6</v>
      </c>
      <c r="G30" s="11">
        <f>SUM(G25:G29)</f>
        <v>4029497.56</v>
      </c>
    </row>
    <row r="31" spans="2:7" x14ac:dyDescent="0.2">
      <c r="E31" s="21" t="s">
        <v>36</v>
      </c>
      <c r="F31" s="11"/>
      <c r="G31" s="11"/>
    </row>
    <row r="32" spans="2:7" x14ac:dyDescent="0.2">
      <c r="E32" s="5" t="s">
        <v>37</v>
      </c>
      <c r="F32" s="12">
        <v>3640281.11</v>
      </c>
      <c r="G32" s="22">
        <v>2453000</v>
      </c>
    </row>
    <row r="33" spans="5:7" x14ac:dyDescent="0.2">
      <c r="E33" s="10" t="s">
        <v>1</v>
      </c>
      <c r="F33" s="8"/>
      <c r="G33" s="8"/>
    </row>
    <row r="34" spans="5:7" x14ac:dyDescent="0.2">
      <c r="E34" s="25" t="s">
        <v>38</v>
      </c>
      <c r="F34" s="11">
        <f>F32+F33</f>
        <v>3640281.11</v>
      </c>
      <c r="G34" s="11">
        <f>G32+G33</f>
        <v>2453000</v>
      </c>
    </row>
    <row r="35" spans="5:7" ht="16" thickBot="1" x14ac:dyDescent="0.25">
      <c r="E35" s="26" t="s">
        <v>39</v>
      </c>
      <c r="F35" s="27">
        <f>F30+F34</f>
        <v>7691979.71</v>
      </c>
      <c r="G35" s="27">
        <f t="shared" ref="G35" si="0">G30+G34</f>
        <v>6482497.5600000005</v>
      </c>
    </row>
    <row r="36" spans="5:7" ht="16" thickTop="1" x14ac:dyDescent="0.2">
      <c r="E36" s="5"/>
      <c r="F36" s="8"/>
      <c r="G36" s="8"/>
    </row>
    <row r="37" spans="5:7" x14ac:dyDescent="0.2">
      <c r="E37" s="10" t="s">
        <v>40</v>
      </c>
      <c r="F37" s="11">
        <f>F38+F39</f>
        <v>17515299.760000002</v>
      </c>
      <c r="G37" s="11">
        <v>20807015.540000003</v>
      </c>
    </row>
    <row r="38" spans="5:7" x14ac:dyDescent="0.2">
      <c r="E38" s="5" t="s">
        <v>43</v>
      </c>
      <c r="F38" s="12">
        <v>50000</v>
      </c>
      <c r="G38" s="12">
        <v>50000</v>
      </c>
    </row>
    <row r="39" spans="5:7" x14ac:dyDescent="0.2">
      <c r="E39" s="5" t="s">
        <v>41</v>
      </c>
      <c r="F39" s="22">
        <v>17465299.760000002</v>
      </c>
      <c r="G39" s="22">
        <v>20757015.540000003</v>
      </c>
    </row>
    <row r="40" spans="5:7" x14ac:dyDescent="0.2">
      <c r="E40" s="5"/>
      <c r="F40" s="8"/>
      <c r="G40" s="8"/>
    </row>
    <row r="41" spans="5:7" ht="16" thickBot="1" x14ac:dyDescent="0.25">
      <c r="E41" s="28" t="s">
        <v>42</v>
      </c>
      <c r="F41" s="29">
        <v>25207279.470000003</v>
      </c>
      <c r="G41" s="29">
        <v>27289513.100000001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D5A3E-53D0-6B46-8729-D90B48382479}">
  <dimension ref="A2:AM80"/>
  <sheetViews>
    <sheetView tabSelected="1" topLeftCell="A17" workbookViewId="0">
      <selection activeCell="A63" sqref="A63"/>
    </sheetView>
  </sheetViews>
  <sheetFormatPr baseColWidth="10" defaultColWidth="10.83203125" defaultRowHeight="15" x14ac:dyDescent="0.2"/>
  <cols>
    <col min="1" max="1" width="26" style="33" customWidth="1"/>
    <col min="2" max="2" width="11.1640625" style="33" customWidth="1"/>
    <col min="3" max="3" width="4.1640625" style="33" customWidth="1"/>
    <col min="4" max="6" width="10.83203125" style="33"/>
    <col min="7" max="7" width="27.5" style="33" customWidth="1"/>
    <col min="8" max="8" width="10.83203125" style="33"/>
    <col min="9" max="9" width="15.6640625" style="33" customWidth="1"/>
    <col min="10" max="12" width="10.83203125" style="33"/>
    <col min="13" max="13" width="108.6640625" style="33" customWidth="1"/>
    <col min="14" max="16384" width="10.83203125" style="33"/>
  </cols>
  <sheetData>
    <row r="2" spans="1:39" ht="19" x14ac:dyDescent="0.25">
      <c r="A2" s="31" t="s">
        <v>50</v>
      </c>
      <c r="B2" s="32"/>
    </row>
    <row r="3" spans="1:39" x14ac:dyDescent="0.2">
      <c r="A3" s="33" t="s">
        <v>51</v>
      </c>
    </row>
    <row r="4" spans="1:39" x14ac:dyDescent="0.2">
      <c r="A4" s="34" t="s">
        <v>52</v>
      </c>
    </row>
    <row r="5" spans="1:39" ht="16" thickBot="1" x14ac:dyDescent="0.25"/>
    <row r="6" spans="1:39" ht="20" thickBot="1" x14ac:dyDescent="0.25">
      <c r="A6" s="35"/>
      <c r="B6" s="36" t="s">
        <v>53</v>
      </c>
      <c r="C6" s="37"/>
      <c r="D6" s="38" t="s">
        <v>54</v>
      </c>
      <c r="E6" s="39"/>
      <c r="F6" s="39"/>
      <c r="G6" s="39"/>
      <c r="H6" s="39"/>
      <c r="I6" s="39"/>
      <c r="J6" s="39"/>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39"/>
      <c r="AM6" s="40"/>
    </row>
    <row r="7" spans="1:39" ht="16" thickBot="1" x14ac:dyDescent="0.25">
      <c r="A7" s="41"/>
      <c r="B7" s="42"/>
      <c r="C7" s="43" t="s">
        <v>44</v>
      </c>
      <c r="D7" s="44" t="s">
        <v>55</v>
      </c>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2"/>
    </row>
    <row r="8" spans="1:39" ht="16" thickBot="1" x14ac:dyDescent="0.25">
      <c r="A8" s="41"/>
      <c r="B8" s="42"/>
      <c r="C8" s="43" t="s">
        <v>44</v>
      </c>
      <c r="D8" s="44" t="s">
        <v>56</v>
      </c>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2"/>
    </row>
    <row r="9" spans="1:39" ht="16" thickBot="1" x14ac:dyDescent="0.25">
      <c r="A9" s="41" t="s">
        <v>65</v>
      </c>
      <c r="B9" s="45">
        <v>0.08</v>
      </c>
      <c r="C9" s="43" t="s">
        <v>44</v>
      </c>
      <c r="D9" s="44" t="s">
        <v>57</v>
      </c>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2"/>
    </row>
    <row r="10" spans="1:39" ht="16" thickBot="1" x14ac:dyDescent="0.25">
      <c r="A10" s="41" t="s">
        <v>66</v>
      </c>
      <c r="B10" s="45">
        <v>0.15</v>
      </c>
      <c r="C10" s="43" t="s">
        <v>44</v>
      </c>
      <c r="D10" s="44" t="s">
        <v>58</v>
      </c>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2"/>
    </row>
    <row r="11" spans="1:39" ht="16" thickBot="1" x14ac:dyDescent="0.25">
      <c r="A11" s="41" t="s">
        <v>67</v>
      </c>
      <c r="B11" s="45">
        <v>0.1</v>
      </c>
      <c r="C11" s="43" t="s">
        <v>44</v>
      </c>
      <c r="D11" s="44" t="s">
        <v>59</v>
      </c>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2"/>
    </row>
    <row r="12" spans="1:39" ht="16" thickBot="1" x14ac:dyDescent="0.25">
      <c r="A12" s="41" t="s">
        <v>68</v>
      </c>
      <c r="B12" s="45">
        <v>0.8</v>
      </c>
      <c r="C12" s="43" t="s">
        <v>44</v>
      </c>
      <c r="D12" s="44" t="s">
        <v>60</v>
      </c>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2"/>
    </row>
    <row r="13" spans="1:39" ht="16" thickBot="1" x14ac:dyDescent="0.25">
      <c r="A13" s="46" t="s">
        <v>69</v>
      </c>
      <c r="B13" s="47">
        <v>0.42</v>
      </c>
      <c r="C13" s="48" t="s">
        <v>44</v>
      </c>
      <c r="D13" s="49" t="s">
        <v>61</v>
      </c>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50"/>
    </row>
    <row r="14" spans="1:39" ht="16" thickBot="1" x14ac:dyDescent="0.25">
      <c r="A14" s="51"/>
      <c r="B14" s="52"/>
      <c r="C14" s="43" t="s">
        <v>45</v>
      </c>
      <c r="D14" s="44" t="s">
        <v>71</v>
      </c>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2"/>
    </row>
    <row r="15" spans="1:39" x14ac:dyDescent="0.2">
      <c r="A15" s="46" t="s">
        <v>70</v>
      </c>
      <c r="B15" s="53">
        <v>4.4999999999999997E-3</v>
      </c>
      <c r="C15" s="48" t="s">
        <v>44</v>
      </c>
      <c r="D15" s="49" t="s">
        <v>62</v>
      </c>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50"/>
    </row>
    <row r="16" spans="1:39" ht="14.25" customHeight="1" thickBot="1" x14ac:dyDescent="0.25">
      <c r="A16" s="54" t="s">
        <v>72</v>
      </c>
      <c r="B16" s="55">
        <v>0</v>
      </c>
      <c r="C16" s="56" t="s">
        <v>44</v>
      </c>
      <c r="D16" s="57" t="s">
        <v>63</v>
      </c>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8"/>
    </row>
    <row r="17" spans="1:39" ht="14.25" customHeight="1" thickBot="1" x14ac:dyDescent="0.25">
      <c r="A17" s="41" t="s">
        <v>73</v>
      </c>
      <c r="B17" s="59">
        <v>0.38</v>
      </c>
      <c r="C17" s="43" t="s">
        <v>44</v>
      </c>
      <c r="D17" s="44" t="s">
        <v>64</v>
      </c>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2"/>
    </row>
    <row r="18" spans="1:39" ht="18" customHeight="1" thickBot="1" x14ac:dyDescent="0.3">
      <c r="A18" s="60" t="s">
        <v>74</v>
      </c>
      <c r="B18" s="61"/>
      <c r="C18" s="62"/>
      <c r="D18" s="63"/>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5"/>
    </row>
    <row r="19" spans="1:39" ht="16" thickBot="1" x14ac:dyDescent="0.25">
      <c r="A19" s="54" t="s">
        <v>75</v>
      </c>
      <c r="B19" s="66"/>
      <c r="C19" s="56" t="s">
        <v>44</v>
      </c>
      <c r="D19" s="57" t="s">
        <v>87</v>
      </c>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8"/>
    </row>
    <row r="20" spans="1:39" ht="16" thickBot="1" x14ac:dyDescent="0.25">
      <c r="A20" s="46" t="s">
        <v>76</v>
      </c>
      <c r="B20" s="67"/>
      <c r="C20" s="48" t="s">
        <v>44</v>
      </c>
      <c r="D20" s="49" t="s">
        <v>86</v>
      </c>
      <c r="E20" s="49"/>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50"/>
    </row>
    <row r="21" spans="1:39" ht="16" thickBot="1" x14ac:dyDescent="0.25">
      <c r="A21" s="41" t="s">
        <v>77</v>
      </c>
      <c r="B21" s="68">
        <v>0.99</v>
      </c>
      <c r="C21" s="43" t="s">
        <v>45</v>
      </c>
      <c r="D21" s="44" t="s">
        <v>85</v>
      </c>
      <c r="E21" s="44"/>
      <c r="F21" s="44"/>
      <c r="G21" s="44"/>
      <c r="H21" s="44"/>
      <c r="I21" s="44"/>
      <c r="J21" s="44"/>
      <c r="K21" s="44"/>
      <c r="L21" s="44"/>
      <c r="M21" s="44"/>
      <c r="N21" s="44"/>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2"/>
    </row>
    <row r="22" spans="1:39" ht="14.25" customHeight="1" thickBot="1" x14ac:dyDescent="0.25">
      <c r="A22" s="41" t="s">
        <v>78</v>
      </c>
      <c r="B22" s="45">
        <v>1</v>
      </c>
      <c r="C22" s="43" t="s">
        <v>44</v>
      </c>
      <c r="D22" s="44" t="s">
        <v>88</v>
      </c>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2"/>
    </row>
    <row r="23" spans="1:39" ht="14.25" customHeight="1" x14ac:dyDescent="0.2">
      <c r="A23" s="69" t="s">
        <v>79</v>
      </c>
      <c r="B23" s="70">
        <v>1</v>
      </c>
      <c r="C23" s="71" t="s">
        <v>44</v>
      </c>
      <c r="D23" s="33" t="s">
        <v>89</v>
      </c>
      <c r="AM23" s="72"/>
    </row>
    <row r="24" spans="1:39" ht="14.25" customHeight="1" thickBot="1" x14ac:dyDescent="0.25">
      <c r="A24" s="69" t="s">
        <v>80</v>
      </c>
      <c r="B24" s="70">
        <v>1</v>
      </c>
      <c r="C24" s="71" t="s">
        <v>44</v>
      </c>
      <c r="D24" s="33" t="s">
        <v>90</v>
      </c>
      <c r="AM24" s="72"/>
    </row>
    <row r="25" spans="1:39" ht="14.25" customHeight="1" thickBot="1" x14ac:dyDescent="0.25">
      <c r="A25" s="41" t="s">
        <v>81</v>
      </c>
      <c r="B25" s="45"/>
      <c r="C25" s="43" t="s">
        <v>44</v>
      </c>
      <c r="D25" s="44" t="s">
        <v>93</v>
      </c>
      <c r="E25" s="44"/>
      <c r="F25" s="44"/>
      <c r="G25" s="44"/>
      <c r="H25" s="44"/>
      <c r="I25" s="44"/>
      <c r="J25" s="44"/>
      <c r="K25" s="44"/>
      <c r="L25" s="44"/>
      <c r="M25" s="44"/>
      <c r="N25" s="44"/>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2"/>
    </row>
    <row r="26" spans="1:39" ht="16" thickBot="1" x14ac:dyDescent="0.25">
      <c r="A26" s="46" t="s">
        <v>82</v>
      </c>
      <c r="B26" s="73" t="s">
        <v>84</v>
      </c>
      <c r="C26" s="48" t="s">
        <v>44</v>
      </c>
      <c r="D26" s="49" t="s">
        <v>91</v>
      </c>
      <c r="E26" s="49"/>
      <c r="F26" s="49"/>
      <c r="G26" s="49"/>
      <c r="H26" s="49"/>
      <c r="I26" s="49"/>
      <c r="J26" s="49"/>
      <c r="K26" s="74"/>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50"/>
    </row>
    <row r="27" spans="1:39" ht="16" thickBot="1" x14ac:dyDescent="0.25">
      <c r="A27" s="41" t="s">
        <v>83</v>
      </c>
      <c r="B27" s="73" t="s">
        <v>84</v>
      </c>
      <c r="C27" s="43" t="s">
        <v>44</v>
      </c>
      <c r="D27" s="44" t="s">
        <v>92</v>
      </c>
      <c r="E27" s="44"/>
      <c r="F27" s="44"/>
      <c r="G27" s="44"/>
      <c r="H27" s="44"/>
      <c r="I27" s="44"/>
      <c r="J27" s="44"/>
      <c r="K27" s="44"/>
      <c r="L27" s="44"/>
      <c r="M27" s="44"/>
      <c r="N27" s="44"/>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2"/>
    </row>
    <row r="28" spans="1:39" x14ac:dyDescent="0.2">
      <c r="A28" s="71"/>
    </row>
    <row r="29" spans="1:39" ht="19" x14ac:dyDescent="0.25">
      <c r="A29" s="75" t="s">
        <v>94</v>
      </c>
      <c r="B29" s="8"/>
      <c r="C29" s="8"/>
      <c r="D29" s="8"/>
      <c r="E29" s="8"/>
      <c r="F29" s="8"/>
      <c r="G29" s="8"/>
      <c r="H29" s="8"/>
      <c r="I29" s="8"/>
      <c r="J29" s="8"/>
      <c r="K29" s="8"/>
      <c r="L29" s="8"/>
    </row>
    <row r="30" spans="1:39" s="32" customFormat="1" ht="19" x14ac:dyDescent="0.25">
      <c r="A30" s="76" t="s">
        <v>95</v>
      </c>
      <c r="B30" s="77"/>
      <c r="C30" s="77"/>
      <c r="D30" s="77"/>
      <c r="E30" s="77"/>
      <c r="F30" s="77"/>
      <c r="G30" s="77"/>
      <c r="H30" s="77"/>
      <c r="I30" s="77"/>
      <c r="J30" s="77"/>
      <c r="K30" s="77"/>
      <c r="L30" s="77"/>
    </row>
    <row r="31" spans="1:39" s="32" customFormat="1" ht="19" x14ac:dyDescent="0.25">
      <c r="A31" s="78"/>
    </row>
    <row r="32" spans="1:39" x14ac:dyDescent="0.2">
      <c r="A32" s="33" t="s">
        <v>96</v>
      </c>
    </row>
    <row r="33" spans="1:13" x14ac:dyDescent="0.2">
      <c r="A33" s="33" t="s">
        <v>97</v>
      </c>
    </row>
    <row r="34" spans="1:13" x14ac:dyDescent="0.2">
      <c r="A34" s="33" t="s">
        <v>98</v>
      </c>
      <c r="D34" s="79"/>
      <c r="E34" s="80"/>
    </row>
    <row r="35" spans="1:13" x14ac:dyDescent="0.2">
      <c r="A35" s="33" t="s">
        <v>99</v>
      </c>
      <c r="D35" s="79"/>
      <c r="E35" s="80"/>
    </row>
    <row r="36" spans="1:13" x14ac:dyDescent="0.2">
      <c r="D36" s="79"/>
      <c r="E36" s="80"/>
    </row>
    <row r="37" spans="1:13" x14ac:dyDescent="0.2">
      <c r="A37" s="32" t="s">
        <v>100</v>
      </c>
      <c r="D37" s="79"/>
      <c r="E37" s="80"/>
    </row>
    <row r="38" spans="1:13" x14ac:dyDescent="0.2">
      <c r="D38" s="79"/>
      <c r="E38" s="80"/>
    </row>
    <row r="39" spans="1:13" ht="19" x14ac:dyDescent="0.25">
      <c r="A39" s="81" t="s">
        <v>101</v>
      </c>
      <c r="B39" s="82"/>
      <c r="C39" s="82"/>
      <c r="D39" s="83"/>
      <c r="E39" s="84"/>
      <c r="F39" s="82"/>
      <c r="G39" s="82"/>
      <c r="H39" s="82"/>
      <c r="I39" s="82"/>
      <c r="J39" s="82"/>
      <c r="K39" s="82"/>
      <c r="L39" s="82"/>
      <c r="M39" s="82"/>
    </row>
    <row r="40" spans="1:13" ht="16" thickBot="1" x14ac:dyDescent="0.25">
      <c r="D40" s="79"/>
      <c r="E40" s="80"/>
    </row>
    <row r="41" spans="1:13" ht="16" thickBot="1" x14ac:dyDescent="0.25">
      <c r="A41" s="85" t="s">
        <v>13</v>
      </c>
      <c r="B41" s="86"/>
      <c r="C41" s="86"/>
      <c r="D41" s="86"/>
      <c r="E41" s="86"/>
      <c r="F41" s="86"/>
      <c r="G41" s="87"/>
      <c r="H41" s="85" t="s">
        <v>102</v>
      </c>
      <c r="I41" s="86"/>
      <c r="J41" s="86"/>
      <c r="K41" s="86"/>
      <c r="L41" s="86"/>
      <c r="M41" s="87"/>
    </row>
    <row r="42" spans="1:13" x14ac:dyDescent="0.2">
      <c r="A42" s="88"/>
      <c r="D42" s="79"/>
      <c r="E42" s="80"/>
      <c r="G42" s="72"/>
      <c r="H42" s="48"/>
      <c r="I42" s="49"/>
      <c r="J42" s="49"/>
      <c r="K42" s="49"/>
      <c r="L42" s="49"/>
      <c r="M42" s="50"/>
    </row>
    <row r="43" spans="1:13" x14ac:dyDescent="0.2">
      <c r="A43" s="88" t="s">
        <v>103</v>
      </c>
      <c r="B43" s="33" t="s">
        <v>108</v>
      </c>
      <c r="D43" s="79"/>
      <c r="E43" s="80"/>
      <c r="G43" s="72"/>
      <c r="H43" s="88" t="s">
        <v>32</v>
      </c>
      <c r="I43" s="89"/>
      <c r="J43" s="33" t="s">
        <v>117</v>
      </c>
      <c r="M43" s="72"/>
    </row>
    <row r="44" spans="1:13" x14ac:dyDescent="0.2">
      <c r="A44" s="90" t="s">
        <v>104</v>
      </c>
      <c r="B44" s="33" t="s">
        <v>109</v>
      </c>
      <c r="D44" s="79"/>
      <c r="E44" s="80"/>
      <c r="G44" s="72"/>
      <c r="H44" s="88" t="s">
        <v>114</v>
      </c>
      <c r="I44" s="91"/>
      <c r="J44" s="33" t="s">
        <v>118</v>
      </c>
      <c r="M44" s="72"/>
    </row>
    <row r="45" spans="1:13" x14ac:dyDescent="0.2">
      <c r="A45" s="90" t="s">
        <v>105</v>
      </c>
      <c r="B45" s="33" t="s">
        <v>110</v>
      </c>
      <c r="D45" s="79"/>
      <c r="E45" s="80"/>
      <c r="G45" s="72"/>
      <c r="H45" s="88" t="s">
        <v>33</v>
      </c>
      <c r="I45" s="91"/>
      <c r="J45" s="33" t="s">
        <v>119</v>
      </c>
      <c r="M45" s="72"/>
    </row>
    <row r="46" spans="1:13" x14ac:dyDescent="0.2">
      <c r="A46" s="88" t="s">
        <v>106</v>
      </c>
      <c r="B46" s="33" t="s">
        <v>111</v>
      </c>
      <c r="D46" s="79"/>
      <c r="E46" s="80"/>
      <c r="G46" s="72"/>
      <c r="H46" s="88" t="s">
        <v>31</v>
      </c>
      <c r="I46" s="91"/>
      <c r="J46" s="33" t="s">
        <v>120</v>
      </c>
      <c r="M46" s="72"/>
    </row>
    <row r="47" spans="1:13" x14ac:dyDescent="0.2">
      <c r="A47" s="88" t="s">
        <v>23</v>
      </c>
      <c r="B47" s="33" t="s">
        <v>112</v>
      </c>
      <c r="H47" s="88" t="s">
        <v>34</v>
      </c>
      <c r="I47" s="91"/>
      <c r="J47" s="33" t="s">
        <v>123</v>
      </c>
      <c r="M47" s="72"/>
    </row>
    <row r="48" spans="1:13" x14ac:dyDescent="0.2">
      <c r="A48" s="88" t="s">
        <v>107</v>
      </c>
      <c r="B48" s="33" t="s">
        <v>113</v>
      </c>
      <c r="D48" s="79"/>
      <c r="E48" s="80"/>
      <c r="G48" s="72"/>
      <c r="H48" s="88"/>
      <c r="I48" s="91"/>
      <c r="J48" s="33" t="s">
        <v>121</v>
      </c>
      <c r="M48" s="72"/>
    </row>
    <row r="49" spans="1:14" x14ac:dyDescent="0.2">
      <c r="A49" s="88"/>
      <c r="D49" s="79"/>
      <c r="E49" s="80"/>
      <c r="G49" s="72"/>
      <c r="H49" s="88"/>
      <c r="I49" s="91"/>
      <c r="J49" s="33" t="s">
        <v>122</v>
      </c>
      <c r="M49" s="72"/>
    </row>
    <row r="50" spans="1:14" x14ac:dyDescent="0.2">
      <c r="A50" s="88"/>
      <c r="D50" s="79"/>
      <c r="E50" s="80"/>
      <c r="G50" s="72"/>
      <c r="H50" s="88" t="s">
        <v>115</v>
      </c>
      <c r="I50" s="91"/>
      <c r="J50" s="33" t="s">
        <v>124</v>
      </c>
      <c r="M50" s="72"/>
    </row>
    <row r="51" spans="1:14" ht="16" thickBot="1" x14ac:dyDescent="0.25">
      <c r="A51" s="92"/>
      <c r="B51" s="57"/>
      <c r="C51" s="57"/>
      <c r="D51" s="57"/>
      <c r="E51" s="57"/>
      <c r="F51" s="57"/>
      <c r="G51" s="58"/>
      <c r="H51" s="56" t="s">
        <v>116</v>
      </c>
      <c r="I51" s="57"/>
      <c r="J51" s="57" t="s">
        <v>125</v>
      </c>
      <c r="K51" s="57"/>
      <c r="L51" s="57"/>
      <c r="M51" s="58"/>
    </row>
    <row r="52" spans="1:14" x14ac:dyDescent="0.2">
      <c r="A52" s="93" t="s">
        <v>126</v>
      </c>
      <c r="G52" s="94"/>
      <c r="H52" s="94"/>
    </row>
    <row r="53" spans="1:14" ht="16" thickBot="1" x14ac:dyDescent="0.25">
      <c r="D53" s="95"/>
      <c r="E53" s="95"/>
      <c r="F53" s="95"/>
      <c r="G53" s="95"/>
      <c r="H53" s="95"/>
      <c r="I53" s="95"/>
      <c r="J53" s="95"/>
    </row>
    <row r="54" spans="1:14" x14ac:dyDescent="0.2">
      <c r="A54" s="48" t="s">
        <v>127</v>
      </c>
      <c r="B54" s="49"/>
      <c r="C54" s="49"/>
      <c r="D54" s="49"/>
      <c r="E54" s="49"/>
      <c r="F54" s="49"/>
      <c r="G54" s="49"/>
      <c r="H54" s="49"/>
      <c r="I54" s="50"/>
    </row>
    <row r="55" spans="1:14" x14ac:dyDescent="0.2">
      <c r="A55" s="71" t="s">
        <v>128</v>
      </c>
      <c r="G55" s="96"/>
      <c r="I55" s="72"/>
      <c r="N55" s="72"/>
    </row>
    <row r="56" spans="1:14" x14ac:dyDescent="0.2">
      <c r="A56" s="97" t="s">
        <v>129</v>
      </c>
      <c r="I56" s="72"/>
    </row>
    <row r="57" spans="1:14" x14ac:dyDescent="0.2">
      <c r="A57" s="71" t="s">
        <v>46</v>
      </c>
      <c r="I57" s="72"/>
    </row>
    <row r="58" spans="1:14" x14ac:dyDescent="0.2">
      <c r="A58" s="71" t="s">
        <v>47</v>
      </c>
      <c r="I58" s="72"/>
    </row>
    <row r="59" spans="1:14" x14ac:dyDescent="0.2">
      <c r="A59" s="71" t="s">
        <v>48</v>
      </c>
      <c r="F59" s="98"/>
      <c r="I59" s="72"/>
    </row>
    <row r="60" spans="1:14" x14ac:dyDescent="0.2">
      <c r="A60" s="71"/>
      <c r="F60" s="98"/>
      <c r="I60" s="72"/>
    </row>
    <row r="61" spans="1:14" x14ac:dyDescent="0.2">
      <c r="A61" s="97" t="s">
        <v>130</v>
      </c>
      <c r="I61" s="72"/>
    </row>
    <row r="62" spans="1:14" x14ac:dyDescent="0.2">
      <c r="A62" s="71" t="s">
        <v>49</v>
      </c>
      <c r="I62" s="72"/>
    </row>
    <row r="63" spans="1:14" ht="16" thickBot="1" x14ac:dyDescent="0.25">
      <c r="A63" s="56" t="s">
        <v>48</v>
      </c>
      <c r="B63" s="57"/>
      <c r="C63" s="57"/>
      <c r="D63" s="57"/>
      <c r="E63" s="57"/>
      <c r="F63" s="57"/>
      <c r="G63" s="57"/>
      <c r="H63" s="57"/>
      <c r="I63" s="58"/>
    </row>
    <row r="64" spans="1:14" x14ac:dyDescent="0.2">
      <c r="D64" s="99"/>
      <c r="E64" s="99"/>
      <c r="F64" s="99"/>
      <c r="G64" s="99"/>
      <c r="H64" s="99"/>
      <c r="I64" s="99"/>
    </row>
    <row r="65" spans="2:10" x14ac:dyDescent="0.2">
      <c r="D65" s="99"/>
      <c r="E65" s="99"/>
      <c r="F65" s="99"/>
      <c r="G65" s="99"/>
      <c r="H65" s="99"/>
      <c r="I65" s="99"/>
    </row>
    <row r="66" spans="2:10" x14ac:dyDescent="0.2">
      <c r="D66" s="99"/>
      <c r="E66" s="99"/>
      <c r="F66" s="99"/>
      <c r="G66" s="99"/>
      <c r="H66" s="99"/>
      <c r="I66" s="99"/>
      <c r="J66" s="100"/>
    </row>
    <row r="68" spans="2:10" x14ac:dyDescent="0.2">
      <c r="D68" s="99"/>
      <c r="E68" s="99"/>
      <c r="F68" s="99"/>
      <c r="G68" s="99"/>
      <c r="H68" s="99"/>
      <c r="I68" s="99"/>
    </row>
    <row r="69" spans="2:10" x14ac:dyDescent="0.2">
      <c r="D69" s="99"/>
      <c r="E69" s="99"/>
      <c r="F69" s="99"/>
      <c r="G69" s="99"/>
      <c r="H69" s="99"/>
      <c r="I69" s="99"/>
      <c r="J69" s="100"/>
    </row>
    <row r="70" spans="2:10" x14ac:dyDescent="0.2">
      <c r="F70" s="98"/>
    </row>
    <row r="71" spans="2:10" x14ac:dyDescent="0.2">
      <c r="B71" s="101"/>
      <c r="F71" s="98"/>
    </row>
    <row r="73" spans="2:10" x14ac:dyDescent="0.2">
      <c r="D73" s="102"/>
      <c r="E73" s="102"/>
      <c r="F73" s="102"/>
      <c r="G73" s="102"/>
      <c r="H73" s="102"/>
      <c r="I73" s="102"/>
      <c r="J73" s="102"/>
    </row>
    <row r="74" spans="2:10" x14ac:dyDescent="0.2">
      <c r="D74" s="102"/>
      <c r="E74" s="102"/>
      <c r="F74" s="102"/>
      <c r="G74" s="102"/>
      <c r="H74" s="102"/>
      <c r="I74" s="102"/>
      <c r="J74" s="102"/>
    </row>
    <row r="75" spans="2:10" x14ac:dyDescent="0.2">
      <c r="D75" s="102"/>
      <c r="E75" s="102"/>
      <c r="F75" s="102"/>
      <c r="G75" s="102"/>
      <c r="H75" s="102"/>
      <c r="I75" s="102"/>
      <c r="J75" s="102"/>
    </row>
    <row r="76" spans="2:10" x14ac:dyDescent="0.2">
      <c r="D76" s="103"/>
      <c r="E76" s="103"/>
      <c r="F76" s="103"/>
      <c r="G76" s="103"/>
      <c r="H76" s="103"/>
      <c r="I76" s="103"/>
      <c r="J76" s="103"/>
    </row>
    <row r="77" spans="2:10" x14ac:dyDescent="0.2">
      <c r="D77" s="103"/>
      <c r="E77" s="103"/>
      <c r="F77" s="103"/>
      <c r="G77" s="103"/>
      <c r="H77" s="103"/>
      <c r="I77" s="103"/>
      <c r="J77" s="103"/>
    </row>
    <row r="78" spans="2:10" x14ac:dyDescent="0.2">
      <c r="D78" s="103"/>
      <c r="E78" s="103"/>
      <c r="F78" s="103"/>
      <c r="G78" s="103"/>
      <c r="H78" s="103"/>
      <c r="I78" s="103"/>
      <c r="J78" s="103"/>
    </row>
    <row r="79" spans="2:10" x14ac:dyDescent="0.2">
      <c r="D79" s="102"/>
      <c r="E79" s="102"/>
      <c r="F79" s="102"/>
      <c r="G79" s="102"/>
      <c r="H79" s="102"/>
      <c r="I79" s="102"/>
      <c r="J79" s="102"/>
    </row>
    <row r="80" spans="2:10" x14ac:dyDescent="0.2">
      <c r="D80" s="102"/>
      <c r="E80" s="102"/>
      <c r="F80" s="102"/>
      <c r="G80" s="102"/>
      <c r="H80" s="102"/>
      <c r="I80" s="102"/>
      <c r="J80" s="102"/>
    </row>
  </sheetData>
  <mergeCells count="5">
    <mergeCell ref="A41:G41"/>
    <mergeCell ref="H41:M41"/>
    <mergeCell ref="D64:I66"/>
    <mergeCell ref="D68:I69"/>
    <mergeCell ref="D76:J7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750A6F50607E94D9B3DDE6BCF77B972" ma:contentTypeVersion="7" ma:contentTypeDescription="Crear nuevo documento." ma:contentTypeScope="" ma:versionID="4083fe4e064a6b3798e8af4a6c546d46">
  <xsd:schema xmlns:xsd="http://www.w3.org/2001/XMLSchema" xmlns:xs="http://www.w3.org/2001/XMLSchema" xmlns:p="http://schemas.microsoft.com/office/2006/metadata/properties" xmlns:ns2="1499cc70-6bba-4696-b2fa-f9de566485d8" xmlns:ns3="6738d291-9ef4-4576-8f68-d5e9024c4857" targetNamespace="http://schemas.microsoft.com/office/2006/metadata/properties" ma:root="true" ma:fieldsID="d27424248d4697bc2efa1fad2d52c6a5" ns2:_="" ns3:_="">
    <xsd:import namespace="1499cc70-6bba-4696-b2fa-f9de566485d8"/>
    <xsd:import namespace="6738d291-9ef4-4576-8f68-d5e9024c4857"/>
    <xsd:element name="properties">
      <xsd:complexType>
        <xsd:sequence>
          <xsd:element name="documentManagement">
            <xsd:complexType>
              <xsd:all>
                <xsd:element ref="ns2:DocumentoCIC"/>
                <xsd:element ref="ns2:Extension"/>
                <xsd:element ref="ns2:Codigo" minOccurs="0"/>
                <xsd:element ref="ns3:SharedWithUsers" minOccurs="0"/>
                <xsd:element ref="ns2:Visualizacion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99cc70-6bba-4696-b2fa-f9de566485d8" elementFormDefault="qualified">
    <xsd:import namespace="http://schemas.microsoft.com/office/2006/documentManagement/types"/>
    <xsd:import namespace="http://schemas.microsoft.com/office/infopath/2007/PartnerControls"/>
    <xsd:element name="DocumentoCIC" ma:index="8" ma:displayName="DocumentoCIC" ma:list="{9d86e6da-f7ca-45fe-ae11-50a717084efb}" ma:internalName="DocumentoCIC" ma:readOnly="false" ma:showField="Codigo">
      <xsd:simpleType>
        <xsd:restriction base="dms:Lookup"/>
      </xsd:simpleType>
    </xsd:element>
    <xsd:element name="Extension" ma:index="9" ma:displayName="Extensión" ma:internalName="Extension">
      <xsd:simpleType>
        <xsd:restriction base="dms:Text">
          <xsd:maxLength value="10"/>
        </xsd:restriction>
      </xsd:simpleType>
    </xsd:element>
    <xsd:element name="Codigo" ma:index="10" nillable="true" ma:displayName="Código" ma:internalName="Codigo">
      <xsd:simpleType>
        <xsd:restriction base="dms:Text">
          <xsd:maxLength value="20"/>
        </xsd:restriction>
      </xsd:simpleType>
    </xsd:element>
    <xsd:element name="Visualizaciones" ma:index="12" nillable="true" ma:displayName="Visualizaciones" ma:decimals="0" ma:default="0" ma:internalName="Visualizaciones">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6738d291-9ef4-4576-8f68-d5e9024c4857"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3" nillable="true" ma:displayName="Valor de Id. de documento" ma:description="El valor del identificador de documento asignado a este elemento." ma:internalName="_dlc_DocId" ma:readOnly="true">
      <xsd:simpleType>
        <xsd:restriction base="dms:Text"/>
      </xsd:simpleType>
    </xsd:element>
    <xsd:element name="_dlc_DocIdUrl" ma:index="14"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o" ma:contentTypeID="0x010100019C2B8A13F66644BD469B3D442682C7" ma:contentTypeVersion="3" ma:contentTypeDescription="Crear nuevo documento." ma:contentTypeScope="" ma:versionID="3f91c2fc87a265c43eb3275e89104510">
  <xsd:schema xmlns:xsd="http://www.w3.org/2001/XMLSchema" xmlns:xs="http://www.w3.org/2001/XMLSchema" xmlns:p="http://schemas.microsoft.com/office/2006/metadata/properties" xmlns:ns2="3752e127-5709-4ff1-a8de-cae3fbbb207d" targetNamespace="http://schemas.microsoft.com/office/2006/metadata/properties" ma:root="true" ma:fieldsID="33a8726d6cee62ed9a891001b069de44" ns2:_="">
    <xsd:import namespace="3752e127-5709-4ff1-a8de-cae3fbbb207d"/>
    <xsd:element name="properties">
      <xsd:complexType>
        <xsd:sequence>
          <xsd:element name="documentManagement">
            <xsd:complexType>
              <xsd:all>
                <xsd:element ref="ns2:DocumentoCIC"/>
                <xsd:element ref="ns2:Extension"/>
                <xsd:element ref="ns2:Codig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52e127-5709-4ff1-a8de-cae3fbbb207d" elementFormDefault="qualified">
    <xsd:import namespace="http://schemas.microsoft.com/office/2006/documentManagement/types"/>
    <xsd:import namespace="http://schemas.microsoft.com/office/infopath/2007/PartnerControls"/>
    <xsd:element name="DocumentoCIC" ma:index="8" ma:displayName="DocumentoCIC" ma:list="{9d86e6da-f7ca-45fe-ae11-50a717084efb}" ma:internalName="DocumentoCIC" ma:showField="Codigo">
      <xsd:simpleType>
        <xsd:restriction base="dms:Lookup"/>
      </xsd:simpleType>
    </xsd:element>
    <xsd:element name="Extension" ma:index="9" ma:displayName="Extensión" ma:internalName="Extension">
      <xsd:simpleType>
        <xsd:restriction base="dms:Text">
          <xsd:maxLength value="255"/>
        </xsd:restriction>
      </xsd:simpleType>
    </xsd:element>
    <xsd:element name="Codigo" ma:index="10" nillable="true" ma:displayName="Código" ma:internalName="Codigo">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odigo xmlns="3752e127-5709-4ff1-a8de-cae3fbbb207d">2-AAEX01-08-2179-02</Codigo>
    <Extension xmlns="3752e127-5709-4ff1-a8de-cae3fbbb207d">xlsx</Extension>
    <DocumentoCIC xmlns="3752e127-5709-4ff1-a8de-cae3fbbb207d">2179</DocumentoCIC>
  </documentManagement>
</p:properties>
</file>

<file path=customXml/itemProps1.xml><?xml version="1.0" encoding="utf-8"?>
<ds:datastoreItem xmlns:ds="http://schemas.openxmlformats.org/officeDocument/2006/customXml" ds:itemID="{2A15E477-3EF7-4BA3-B8CE-F63E3EC99238}"/>
</file>

<file path=customXml/itemProps2.xml><?xml version="1.0" encoding="utf-8"?>
<ds:datastoreItem xmlns:ds="http://schemas.openxmlformats.org/officeDocument/2006/customXml" ds:itemID="{27C9CA0A-17AC-4ADE-B4DC-9F5BB0022055}"/>
</file>

<file path=customXml/itemProps3.xml><?xml version="1.0" encoding="utf-8"?>
<ds:datastoreItem xmlns:ds="http://schemas.openxmlformats.org/officeDocument/2006/customXml" ds:itemID="{76221216-E553-4788-AAA0-DCD201CDE2F8}"/>
</file>

<file path=customXml/itemProps4.xml><?xml version="1.0" encoding="utf-8"?>
<ds:datastoreItem xmlns:ds="http://schemas.openxmlformats.org/officeDocument/2006/customXml" ds:itemID="{D4791D54-90CC-434F-B5F6-8A9D743AD241}"/>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MARVELLA FINANCIAL STATEMENTS </vt:lpstr>
      <vt:lpstr>ASSUMPTIONS FOR STUDENTS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2-AA86-11-244 SupuestosAlumnos.xlsx</dc:title>
  <dc:creator>Aleida Gonzalez Cueto Longres</dc:creator>
  <cp:lastModifiedBy>Daniel Díaz</cp:lastModifiedBy>
  <dcterms:created xsi:type="dcterms:W3CDTF">2015-06-05T18:17:20Z</dcterms:created>
  <dcterms:modified xsi:type="dcterms:W3CDTF">2024-10-22T00:23:16Z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0x010100019C2B8A13F66644BD469B3D442682C7</vt:lpwstr>
  </property>
  <property fmtid="{D5CDD505-2E9C-101B-9397-08002B2CF9AE}" pid="3" name="_dlc_DocIdItemGuid">
    <vt:lpwstr>a71f4b59-83a1-44ff-9d8e-e48a4e36a122</vt:lpwstr>
  </property>
  <property fmtid="{D5CDD505-2E9C-101B-9397-08002B2CF9AE}" pid="4" name="Visualizaciones">
    <vt:r8>0</vt:r8>
  </property>
  <property fmtid="{D5CDD505-2E9C-101B-9397-08002B2CF9AE}" pid="5" name="_dlc_DocId">
    <vt:lpwstr>HTZJY7NWZ5AD-331960841-173</vt:lpwstr>
  </property>
  <property fmtid="{D5CDD505-2E9C-101B-9397-08002B2CF9AE}" pid="6" name="_dlc_DocIdUrl">
    <vt:lpwstr>https://cic.itesm.mx/_layouts/15/DocIdRedir.aspx?ID=HTZJY7NWZ5AD-331960841-173, HTZJY7NWZ5AD-331960841-173</vt:lpwstr>
  </property>
</Properties>
</file>